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3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Flow'!$A$1:$G$57</definedName>
    <definedName name="_xlnm.Print_Area" localSheetId="2">'Changes in equity'!$A$1:$I$43</definedName>
    <definedName name="_xlnm.Print_Titles" localSheetId="0">'P&amp;L'!$1:$10</definedName>
  </definedNames>
  <calcPr fullCalcOnLoad="1"/>
</workbook>
</file>

<file path=xl/sharedStrings.xml><?xml version="1.0" encoding="utf-8"?>
<sst xmlns="http://schemas.openxmlformats.org/spreadsheetml/2006/main" count="163" uniqueCount="128">
  <si>
    <t>CURRENT</t>
  </si>
  <si>
    <t>(a)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</si>
  <si>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</si>
  <si>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</si>
  <si>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</si>
  <si>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</si>
  <si>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</si>
  <si>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</si>
  <si>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</si>
  <si>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</si>
  <si>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</si>
  <si>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</si>
  <si>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</si>
  <si>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</si>
  <si>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</si>
  <si>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</si>
  <si>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</si>
  <si>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</si>
  <si>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Investments in Associated Company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</si>
  <si>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</si>
  <si>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</si>
  <si>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</si>
  <si>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</si>
  <si>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</si>
  <si>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</si>
  <si>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</si>
  <si>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</si>
  <si>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r>
      <t>Fully diluted</t>
    </r>
    <r>
      <rPr>
        <sz val="11"/>
        <rFont val="Arial"/>
        <family val="2"/>
      </rPr>
      <t xml:space="preserve"> (based on RM0.50 each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</si>
  <si>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</si>
  <si>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</si>
  <si>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</si>
  <si>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</si>
  <si>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</si>
  <si>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</si>
  <si>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</si>
  <si>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</si>
  <si>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</si>
  <si>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</si>
  <si>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</si>
  <si>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</si>
  <si>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Financial Report for the year ended 31st January 2002)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</si>
  <si>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</si>
  <si>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</si>
  <si>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</si>
  <si>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</si>
  <si>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</si>
  <si>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</si>
  <si>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</si>
  <si>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</si>
  <si>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</si>
  <si>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</si>
  <si>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</si>
  <si>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</si>
  <si>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</si>
  <si>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Balance as of 1 February 2001</t>
  </si>
  <si>
    <t xml:space="preserve">(The Condensed Consolidated Statements of Changes in Equity should be read in conjunction with </t>
  </si>
  <si>
    <t>the Annual Financial Report for the year ended 31 January 2002)</t>
  </si>
  <si>
    <t>Trade &amp; other receivables</t>
  </si>
  <si>
    <t>Trade &amp; other payables</t>
  </si>
  <si>
    <t>Borrowings</t>
  </si>
  <si>
    <t>Taxation</t>
  </si>
  <si>
    <t>Quarter ended</t>
  </si>
  <si>
    <t>Cash from operating activities</t>
  </si>
  <si>
    <t>Income tax paid</t>
  </si>
  <si>
    <t>Interest received</t>
  </si>
  <si>
    <t>Rental received</t>
  </si>
  <si>
    <t>Interest paid</t>
  </si>
  <si>
    <t>year ended 31st January 2002)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</si>
  <si>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</si>
  <si>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</si>
  <si>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</si>
  <si>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</si>
  <si>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</si>
  <si>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</si>
  <si>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</si>
  <si>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</si>
  <si>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</si>
  <si>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</si>
  <si>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</si>
  <si>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</si>
  <si>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</si>
  <si>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</si>
  <si>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</si>
  <si>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</si>
  <si>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</si>
  <si>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</si>
  <si>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</si>
  <si>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Net cash used in financing activities</t>
  </si>
  <si>
    <t>Dividend paid to minority interests</t>
  </si>
  <si>
    <t>Net increase in cash and cash equivalents</t>
  </si>
  <si>
    <t>Net cash from operating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</si>
  <si>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</si>
  <si>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</si>
  <si>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</si>
  <si>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</si>
  <si>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</si>
  <si>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</si>
  <si>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</si>
  <si>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</si>
  <si>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</si>
  <si>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Cash flows used in financing activities:</t>
  </si>
  <si>
    <t>12 months cummulative todate</t>
  </si>
  <si>
    <t>Condensed Consolidated Balance Sheet as at 31 January 2003</t>
  </si>
  <si>
    <t>12 months ended 31 January 2003</t>
  </si>
  <si>
    <t>Balance as of 31 January 2003</t>
  </si>
  <si>
    <t>12 months ended 31 January 2002</t>
  </si>
  <si>
    <t>Balance as of 31 January 2002</t>
  </si>
  <si>
    <t>Net profit for the year</t>
  </si>
  <si>
    <t>2003</t>
  </si>
  <si>
    <t>Retirement gratuity paid</t>
  </si>
  <si>
    <t>Others</t>
  </si>
  <si>
    <t>For the year ended 31 January 2003</t>
  </si>
  <si>
    <t>Operating (loss)/profit</t>
  </si>
  <si>
    <t>(Loss)/profit before taxation</t>
  </si>
  <si>
    <t>(Loss)/profit after taxation</t>
  </si>
  <si>
    <t>Net (loss)/profit for the period</t>
  </si>
  <si>
    <t>(Loss)/Earnings per share</t>
  </si>
  <si>
    <t>Restated balance</t>
  </si>
  <si>
    <t>As previously reported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</si>
  <si>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</si>
  <si>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</si>
  <si>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</si>
  <si>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</si>
  <si>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</si>
  <si>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</si>
  <si>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</si>
  <si>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</si>
  <si>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Prior year adjustment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</si>
</sst>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" fontId="2" fillId="0" borderId="0" xfId="0" applyNumberFormat="1" applyFont="1" applyAlignment="1" quotePrefix="1">
      <alignment horizontal="center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0" fillId="0" borderId="0" xfId="15" applyNumberFormat="1" applyFont="1" applyAlignment="1" quotePrefix="1">
      <alignment horizontal="left"/>
    </xf>
    <xf numFmtId="0" fontId="1" fillId="0" borderId="0" xfId="15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104775</xdr:rowOff>
    </xdr:from>
    <xdr:to>
      <xdr:col>4</xdr:col>
      <xdr:colOff>57150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62225" y="466725"/>
          <a:ext cx="6000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1</xdr:row>
      <xdr:rowOff>104775</xdr:rowOff>
    </xdr:from>
    <xdr:to>
      <xdr:col>3</xdr:col>
      <xdr:colOff>2219325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181225" y="466725"/>
          <a:ext cx="6381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2"/>
  <sheetViews>
    <sheetView workbookViewId="0" topLeftCell="A8">
      <pane xSplit="3" ySplit="3" topLeftCell="F31" activePane="bottomRight" state="frozen"/>
      <selection pane="topLeft" activeCell="A8" sqref="A8"/>
      <selection pane="topRight" activeCell="D8" sqref="D8"/>
      <selection pane="bottomLeft" activeCell="A11" sqref="A11"/>
      <selection pane="bottomRight" activeCell="D39" sqref="D39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1.8515625" style="1" customWidth="1"/>
    <col min="7" max="7" width="4.140625" style="1" customWidth="1"/>
    <col min="8" max="8" width="14.00390625" style="1" bestFit="1" customWidth="1"/>
    <col min="9" max="9" width="1.7109375" style="1" customWidth="1"/>
    <col min="10" max="10" width="19.140625" style="1" customWidth="1"/>
    <col min="11" max="16384" width="9.140625" style="1" customWidth="1"/>
  </cols>
  <sheetData>
    <row r="1" spans="1:10" ht="1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2.7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 customHeight="1">
      <c r="A3" s="22" t="s">
        <v>30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111</v>
      </c>
    </row>
    <row r="5" ht="14.25">
      <c r="A5" s="20" t="s">
        <v>28</v>
      </c>
    </row>
    <row r="6" ht="15">
      <c r="A6" s="2"/>
    </row>
    <row r="7" ht="15">
      <c r="A7" s="2"/>
    </row>
    <row r="8" spans="1:10" ht="15">
      <c r="A8" s="2"/>
      <c r="D8" s="58" t="s">
        <v>61</v>
      </c>
      <c r="E8" s="58"/>
      <c r="F8" s="58"/>
      <c r="H8" s="59" t="s">
        <v>101</v>
      </c>
      <c r="I8" s="59"/>
      <c r="J8" s="59"/>
    </row>
    <row r="9" spans="4:10" ht="15">
      <c r="D9" s="4">
        <v>37652</v>
      </c>
      <c r="E9" s="4"/>
      <c r="F9" s="4">
        <v>37287</v>
      </c>
      <c r="H9" s="4">
        <f>+D9</f>
        <v>37652</v>
      </c>
      <c r="I9" s="4"/>
      <c r="J9" s="4">
        <f>+F9</f>
        <v>37287</v>
      </c>
    </row>
    <row r="10" spans="4:10" ht="15">
      <c r="D10" s="10" t="s">
        <v>6</v>
      </c>
      <c r="E10" s="4"/>
      <c r="F10" s="4" t="s">
        <v>6</v>
      </c>
      <c r="H10" s="4" t="s">
        <v>6</v>
      </c>
      <c r="I10" s="4"/>
      <c r="J10" s="4" t="s">
        <v>6</v>
      </c>
    </row>
    <row r="11" spans="4:10" ht="15">
      <c r="D11" s="10"/>
      <c r="E11" s="4"/>
      <c r="F11" s="4"/>
      <c r="H11" s="4"/>
      <c r="I11" s="4"/>
      <c r="J11" s="4"/>
    </row>
    <row r="12" spans="4:10" ht="15">
      <c r="D12" s="10"/>
      <c r="E12" s="4"/>
      <c r="F12" s="4"/>
      <c r="H12" s="4"/>
      <c r="I12" s="4"/>
      <c r="J12" s="4"/>
    </row>
    <row r="14" spans="1:10" ht="15.75" thickBot="1">
      <c r="A14" s="2" t="s">
        <v>21</v>
      </c>
      <c r="D14" s="9">
        <v>23726</v>
      </c>
      <c r="F14" s="12">
        <v>25386</v>
      </c>
      <c r="H14" s="9">
        <v>98433</v>
      </c>
      <c r="J14" s="9">
        <v>109027</v>
      </c>
    </row>
    <row r="15" spans="6:10" ht="15" thickTop="1">
      <c r="F15" s="13"/>
      <c r="H15" s="5"/>
      <c r="J15" s="5"/>
    </row>
    <row r="16" spans="1:10" ht="15">
      <c r="A16" s="2" t="s">
        <v>112</v>
      </c>
      <c r="D16" s="5">
        <v>-2268</v>
      </c>
      <c r="F16" s="13">
        <f>F22-F20-F19-F18</f>
        <v>3175</v>
      </c>
      <c r="H16" s="5">
        <v>5658</v>
      </c>
      <c r="J16" s="13">
        <f>J22-J20-J19-J18</f>
        <v>10604</v>
      </c>
    </row>
    <row r="17" spans="6:10" ht="14.25">
      <c r="F17" s="13"/>
      <c r="H17" s="5"/>
      <c r="J17" s="5"/>
    </row>
    <row r="18" spans="1:10" ht="14.25">
      <c r="A18" s="1" t="s">
        <v>31</v>
      </c>
      <c r="D18" s="5">
        <v>-13</v>
      </c>
      <c r="F18" s="13">
        <v>-234</v>
      </c>
      <c r="H18" s="5">
        <v>-433</v>
      </c>
      <c r="J18" s="5">
        <v>-765</v>
      </c>
    </row>
    <row r="19" spans="1:10" ht="14.25">
      <c r="A19" s="1" t="s">
        <v>32</v>
      </c>
      <c r="D19" s="5">
        <v>168</v>
      </c>
      <c r="F19" s="13">
        <f>J19-382</f>
        <v>142</v>
      </c>
      <c r="H19" s="5">
        <v>550</v>
      </c>
      <c r="J19" s="5">
        <v>524</v>
      </c>
    </row>
    <row r="20" spans="1:10" ht="14.25">
      <c r="A20" s="1" t="s">
        <v>33</v>
      </c>
      <c r="D20" s="5">
        <v>245</v>
      </c>
      <c r="F20" s="13">
        <v>333</v>
      </c>
      <c r="H20" s="5">
        <v>1599</v>
      </c>
      <c r="J20" s="5">
        <v>1179</v>
      </c>
    </row>
    <row r="21" spans="4:10" ht="14.25">
      <c r="D21" s="6"/>
      <c r="F21" s="24"/>
      <c r="H21" s="6"/>
      <c r="J21" s="6"/>
    </row>
    <row r="22" spans="1:10" ht="15">
      <c r="A22" s="2" t="s">
        <v>113</v>
      </c>
      <c r="D22" s="13">
        <f>SUM(D16:D21)</f>
        <v>-1868</v>
      </c>
      <c r="F22" s="13">
        <v>3416</v>
      </c>
      <c r="H22" s="13">
        <f>SUM(H16:H21)</f>
        <v>7374</v>
      </c>
      <c r="J22" s="13">
        <v>11542</v>
      </c>
    </row>
    <row r="23" spans="1:10" ht="14.25">
      <c r="A23" s="1" t="s">
        <v>35</v>
      </c>
      <c r="D23" s="5">
        <v>-228</v>
      </c>
      <c r="F23" s="13">
        <v>-323</v>
      </c>
      <c r="H23" s="5">
        <v>-2241</v>
      </c>
      <c r="J23" s="5">
        <v>-1844</v>
      </c>
    </row>
    <row r="24" spans="4:10" ht="14.25">
      <c r="D24" s="6"/>
      <c r="F24" s="24"/>
      <c r="H24" s="6"/>
      <c r="J24" s="6"/>
    </row>
    <row r="25" spans="1:10" ht="15">
      <c r="A25" s="2" t="s">
        <v>114</v>
      </c>
      <c r="D25" s="13">
        <f>SUM(D22:D24)</f>
        <v>-2096</v>
      </c>
      <c r="F25" s="13">
        <f>SUM(F22:F24)</f>
        <v>3093</v>
      </c>
      <c r="H25" s="13">
        <f>SUM(H22:H24)</f>
        <v>5133</v>
      </c>
      <c r="J25" s="13">
        <f>SUM(J22:J24)</f>
        <v>9698</v>
      </c>
    </row>
    <row r="26" spans="1:10" ht="14.25">
      <c r="A26" s="1" t="s">
        <v>37</v>
      </c>
      <c r="B26" s="1" t="s">
        <v>38</v>
      </c>
      <c r="D26" s="5">
        <v>90</v>
      </c>
      <c r="F26" s="13">
        <v>-465</v>
      </c>
      <c r="H26" s="5">
        <v>-935</v>
      </c>
      <c r="J26" s="5">
        <v>-1031</v>
      </c>
    </row>
    <row r="27" spans="2:10" ht="14.25">
      <c r="B27" s="1" t="s">
        <v>39</v>
      </c>
      <c r="D27" s="5">
        <v>0</v>
      </c>
      <c r="F27" s="13">
        <v>0</v>
      </c>
      <c r="H27" s="5">
        <v>0</v>
      </c>
      <c r="J27" s="5">
        <v>-385</v>
      </c>
    </row>
    <row r="28" spans="6:10" ht="14.25">
      <c r="F28" s="13"/>
      <c r="H28" s="5"/>
      <c r="J28" s="5"/>
    </row>
    <row r="29" spans="1:10" ht="15.75" thickBot="1">
      <c r="A29" s="2" t="s">
        <v>115</v>
      </c>
      <c r="D29" s="23">
        <f>SUM(D25:D28)</f>
        <v>-2006</v>
      </c>
      <c r="F29" s="23">
        <f>SUM(F25:F28)</f>
        <v>2628</v>
      </c>
      <c r="H29" s="23">
        <f>SUM(H25:H28)</f>
        <v>4198</v>
      </c>
      <c r="J29" s="23">
        <f>SUM(J25:J28)</f>
        <v>8282</v>
      </c>
    </row>
    <row r="30" spans="6:10" ht="15" thickTop="1">
      <c r="F30" s="13"/>
      <c r="H30" s="5"/>
      <c r="J30" s="5"/>
    </row>
    <row r="31" spans="1:10" ht="15">
      <c r="A31" s="2" t="s">
        <v>116</v>
      </c>
      <c r="F31" s="19"/>
      <c r="H31" s="19"/>
      <c r="J31" s="5"/>
    </row>
    <row r="32" spans="6:10" ht="14.25">
      <c r="F32" s="19"/>
      <c r="H32" s="19"/>
      <c r="J32" s="5"/>
    </row>
    <row r="33" spans="1:10" ht="15">
      <c r="A33" s="1" t="s">
        <v>1</v>
      </c>
      <c r="B33" s="2" t="s">
        <v>26</v>
      </c>
      <c r="F33" s="19"/>
      <c r="H33" s="19"/>
      <c r="J33" s="5"/>
    </row>
    <row r="34" spans="2:10" ht="14.25">
      <c r="B34" s="1" t="s">
        <v>80</v>
      </c>
      <c r="D34" s="45">
        <v>-1.56</v>
      </c>
      <c r="E34" s="33"/>
      <c r="F34" s="32">
        <v>2.06</v>
      </c>
      <c r="G34" s="33"/>
      <c r="H34" s="32">
        <v>3.27</v>
      </c>
      <c r="I34" s="33"/>
      <c r="J34" s="38">
        <v>6.5</v>
      </c>
    </row>
    <row r="35" spans="4:10" ht="14.25">
      <c r="D35" s="34"/>
      <c r="E35" s="35"/>
      <c r="F35" s="34"/>
      <c r="G35" s="35"/>
      <c r="H35" s="34"/>
      <c r="I35" s="35"/>
      <c r="J35" s="34"/>
    </row>
    <row r="36" spans="2:10" ht="14.25">
      <c r="B36" s="17"/>
      <c r="C36" s="18"/>
      <c r="D36" s="36"/>
      <c r="E36" s="35"/>
      <c r="F36" s="36"/>
      <c r="G36" s="35"/>
      <c r="H36" s="36"/>
      <c r="I36" s="35"/>
      <c r="J36" s="36"/>
    </row>
    <row r="37" spans="1:10" ht="15">
      <c r="A37" s="1" t="s">
        <v>2</v>
      </c>
      <c r="B37" s="2" t="s">
        <v>27</v>
      </c>
      <c r="D37" s="36"/>
      <c r="E37" s="35"/>
      <c r="F37" s="37"/>
      <c r="G37" s="35"/>
      <c r="H37" s="35"/>
      <c r="I37" s="35"/>
      <c r="J37" s="36"/>
    </row>
    <row r="38" spans="2:10" ht="14.25">
      <c r="B38" s="1" t="s">
        <v>81</v>
      </c>
      <c r="D38" s="45">
        <v>-1.56</v>
      </c>
      <c r="E38" s="33"/>
      <c r="F38" s="32">
        <v>2.04</v>
      </c>
      <c r="G38" s="33"/>
      <c r="H38" s="38">
        <v>3.25</v>
      </c>
      <c r="I38" s="33"/>
      <c r="J38" s="38">
        <v>6.44</v>
      </c>
    </row>
    <row r="39" spans="6:10" ht="14.25">
      <c r="F39" s="14"/>
      <c r="J39" s="5"/>
    </row>
    <row r="40" spans="2:10" ht="14.25">
      <c r="B40" s="17"/>
      <c r="C40" s="18"/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6:10" ht="14.25">
      <c r="F44" s="14"/>
      <c r="J44" s="5"/>
    </row>
    <row r="45" spans="1:10" ht="14.25">
      <c r="A45" s="54" t="s">
        <v>121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4.25">
      <c r="A46" s="18" t="s">
        <v>67</v>
      </c>
      <c r="B46" s="18"/>
      <c r="C46" s="18"/>
      <c r="D46" s="43"/>
      <c r="E46" s="18"/>
      <c r="F46" s="44"/>
      <c r="G46" s="18"/>
      <c r="H46" s="18"/>
      <c r="I46" s="18"/>
      <c r="J46" s="43"/>
    </row>
    <row r="47" spans="6:10" ht="14.25">
      <c r="F47" s="14"/>
      <c r="J47" s="5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</sheetData>
  <mergeCells count="5">
    <mergeCell ref="A45:J45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7"/>
  <sheetViews>
    <sheetView workbookViewId="0" topLeftCell="B7">
      <pane xSplit="4" ySplit="4" topLeftCell="F47" activePane="bottomRight" state="frozen"/>
      <selection pane="topLeft" activeCell="B7" sqref="B7"/>
      <selection pane="topRight" activeCell="F7" sqref="F7"/>
      <selection pane="bottomLeft" activeCell="B11" sqref="B11"/>
      <selection pane="bottomRight" activeCell="D53" sqref="D53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0" t="s">
        <v>29</v>
      </c>
      <c r="C1" s="56"/>
      <c r="D1" s="56"/>
      <c r="E1" s="56"/>
      <c r="F1" s="56"/>
      <c r="G1" s="56"/>
      <c r="H1" s="56"/>
    </row>
    <row r="2" spans="2:8" ht="33" customHeight="1">
      <c r="B2" s="57"/>
      <c r="C2" s="57"/>
      <c r="D2" s="57"/>
      <c r="E2" s="57"/>
      <c r="F2" s="57"/>
      <c r="G2" s="57"/>
      <c r="H2" s="57"/>
    </row>
    <row r="3" spans="2:8" ht="15" customHeight="1">
      <c r="B3" s="22" t="s">
        <v>102</v>
      </c>
      <c r="C3" s="21"/>
      <c r="D3" s="21"/>
      <c r="E3" s="21"/>
      <c r="F3" s="21"/>
      <c r="G3" s="21"/>
      <c r="H3" s="21"/>
    </row>
    <row r="4" ht="14.25">
      <c r="B4" s="20" t="s">
        <v>28</v>
      </c>
    </row>
    <row r="6" spans="6:8" ht="15">
      <c r="F6" s="3" t="s">
        <v>3</v>
      </c>
      <c r="H6" s="3" t="s">
        <v>3</v>
      </c>
    </row>
    <row r="7" spans="6:8" ht="15">
      <c r="F7" s="3" t="s">
        <v>4</v>
      </c>
      <c r="H7" s="3" t="s">
        <v>7</v>
      </c>
    </row>
    <row r="8" spans="6:8" ht="15">
      <c r="F8" s="3" t="s">
        <v>0</v>
      </c>
      <c r="H8" s="3" t="s">
        <v>8</v>
      </c>
    </row>
    <row r="9" spans="6:8" ht="15">
      <c r="F9" s="3" t="s">
        <v>5</v>
      </c>
      <c r="H9" s="3" t="s">
        <v>9</v>
      </c>
    </row>
    <row r="10" spans="6:8" ht="15">
      <c r="F10" s="4">
        <v>37652</v>
      </c>
      <c r="H10" s="4">
        <v>37287</v>
      </c>
    </row>
    <row r="11" spans="6:8" ht="15">
      <c r="F11" s="3" t="s">
        <v>6</v>
      </c>
      <c r="H11" s="3" t="s">
        <v>6</v>
      </c>
    </row>
    <row r="12" spans="6:8" ht="15">
      <c r="F12" s="3"/>
      <c r="H12" s="3"/>
    </row>
    <row r="13" spans="2:8" ht="15">
      <c r="B13" s="22" t="s">
        <v>68</v>
      </c>
      <c r="F13" s="5"/>
      <c r="G13" s="5"/>
      <c r="H13" s="5"/>
    </row>
    <row r="14" spans="2:8" ht="14.25">
      <c r="B14" s="1" t="s">
        <v>19</v>
      </c>
      <c r="F14" s="5">
        <v>72015</v>
      </c>
      <c r="G14" s="5"/>
      <c r="H14" s="5">
        <v>72957</v>
      </c>
    </row>
    <row r="15" spans="2:8" ht="14.25">
      <c r="B15" s="1" t="s">
        <v>18</v>
      </c>
      <c r="F15" s="5">
        <v>10751</v>
      </c>
      <c r="G15" s="5"/>
      <c r="H15" s="5">
        <v>9151</v>
      </c>
    </row>
    <row r="16" spans="2:8" ht="14.25">
      <c r="B16" s="1" t="s">
        <v>10</v>
      </c>
      <c r="F16" s="5">
        <v>6774</v>
      </c>
      <c r="G16" s="5"/>
      <c r="H16" s="5">
        <v>7516</v>
      </c>
    </row>
    <row r="17" spans="2:8" ht="14.25">
      <c r="B17" s="1" t="s">
        <v>23</v>
      </c>
      <c r="F17" s="5">
        <v>2658</v>
      </c>
      <c r="G17" s="5"/>
      <c r="H17" s="5">
        <v>3245</v>
      </c>
    </row>
    <row r="18" spans="2:8" ht="14.25">
      <c r="B18" s="1" t="s">
        <v>25</v>
      </c>
      <c r="F18" s="5">
        <v>3135</v>
      </c>
      <c r="G18" s="5"/>
      <c r="H18" s="5">
        <v>3893</v>
      </c>
    </row>
    <row r="19" spans="2:8" ht="14.25">
      <c r="B19" s="1"/>
      <c r="F19" s="5"/>
      <c r="G19" s="5"/>
      <c r="H19" s="5"/>
    </row>
    <row r="20" spans="2:8" ht="15">
      <c r="B20" s="2" t="s">
        <v>11</v>
      </c>
      <c r="F20" s="5"/>
      <c r="G20" s="5"/>
      <c r="H20" s="5"/>
    </row>
    <row r="21" spans="2:8" ht="14.25">
      <c r="B21" s="17" t="s">
        <v>24</v>
      </c>
      <c r="C21" s="1" t="s">
        <v>20</v>
      </c>
      <c r="F21" s="5">
        <v>11068</v>
      </c>
      <c r="G21" s="5"/>
      <c r="H21" s="5">
        <v>10207</v>
      </c>
    </row>
    <row r="22" spans="2:8" ht="14.25">
      <c r="B22" s="17" t="s">
        <v>24</v>
      </c>
      <c r="C22" s="1" t="s">
        <v>25</v>
      </c>
      <c r="F22" s="5">
        <v>1908</v>
      </c>
      <c r="G22" s="5"/>
      <c r="H22" s="5">
        <v>1274</v>
      </c>
    </row>
    <row r="23" spans="2:8" ht="14.25">
      <c r="B23" s="17" t="s">
        <v>24</v>
      </c>
      <c r="C23" s="1" t="s">
        <v>57</v>
      </c>
      <c r="F23" s="5">
        <f>21193+4413-1723</f>
        <v>23883</v>
      </c>
      <c r="G23" s="5"/>
      <c r="H23" s="5">
        <f>20386+4237</f>
        <v>24623</v>
      </c>
    </row>
    <row r="24" spans="2:8" ht="14.25">
      <c r="B24" s="17" t="s">
        <v>24</v>
      </c>
      <c r="C24" s="1" t="s">
        <v>22</v>
      </c>
      <c r="F24" s="5">
        <v>0</v>
      </c>
      <c r="G24" s="5"/>
      <c r="H24" s="5">
        <v>1741</v>
      </c>
    </row>
    <row r="25" spans="2:8" ht="14.25">
      <c r="B25" s="17" t="s">
        <v>24</v>
      </c>
      <c r="C25" s="1" t="s">
        <v>95</v>
      </c>
      <c r="F25" s="5">
        <v>23957</v>
      </c>
      <c r="G25" s="5"/>
      <c r="H25" s="5">
        <v>23200</v>
      </c>
    </row>
    <row r="26" spans="2:8" ht="14.25">
      <c r="B26" s="1"/>
      <c r="F26" s="8">
        <f>SUM(F21:F25)</f>
        <v>60816</v>
      </c>
      <c r="G26" s="5"/>
      <c r="H26" s="8">
        <f>SUM(H21:H25)</f>
        <v>61045</v>
      </c>
    </row>
    <row r="27" spans="2:8" ht="14.25">
      <c r="B27" s="1"/>
      <c r="F27" s="5"/>
      <c r="G27" s="5"/>
      <c r="H27" s="5"/>
    </row>
    <row r="28" spans="2:8" ht="15">
      <c r="B28" s="2" t="s">
        <v>12</v>
      </c>
      <c r="F28" s="5"/>
      <c r="G28" s="5"/>
      <c r="H28" s="5"/>
    </row>
    <row r="29" spans="2:8" ht="14.25">
      <c r="B29" s="17" t="s">
        <v>24</v>
      </c>
      <c r="C29" s="1" t="s">
        <v>58</v>
      </c>
      <c r="F29" s="5">
        <f>11600+3407+1</f>
        <v>15008</v>
      </c>
      <c r="G29" s="5"/>
      <c r="H29" s="5">
        <f>9127+3247</f>
        <v>12374</v>
      </c>
    </row>
    <row r="30" spans="2:8" ht="14.25">
      <c r="B30" s="17" t="s">
        <v>24</v>
      </c>
      <c r="C30" s="1" t="s">
        <v>59</v>
      </c>
      <c r="F30" s="5">
        <v>0</v>
      </c>
      <c r="G30" s="5"/>
      <c r="H30" s="5">
        <v>1680</v>
      </c>
    </row>
    <row r="31" spans="2:8" ht="14.25" hidden="1">
      <c r="B31" s="17" t="s">
        <v>24</v>
      </c>
      <c r="C31" s="1" t="s">
        <v>16</v>
      </c>
      <c r="F31" s="5">
        <v>0</v>
      </c>
      <c r="G31" s="5"/>
      <c r="H31" s="5">
        <v>0</v>
      </c>
    </row>
    <row r="32" spans="2:8" ht="14.25">
      <c r="B32" s="17" t="s">
        <v>24</v>
      </c>
      <c r="C32" s="1" t="s">
        <v>60</v>
      </c>
      <c r="F32" s="5">
        <v>443</v>
      </c>
      <c r="G32" s="5"/>
      <c r="H32" s="5">
        <v>226</v>
      </c>
    </row>
    <row r="33" spans="2:8" ht="14.25">
      <c r="B33" s="1"/>
      <c r="F33" s="8">
        <f>SUM(F29:F32)</f>
        <v>15451</v>
      </c>
      <c r="G33" s="5"/>
      <c r="H33" s="8">
        <f>SUM(H29:H32)</f>
        <v>14280</v>
      </c>
    </row>
    <row r="34" spans="2:8" ht="14.25">
      <c r="B34" s="1"/>
      <c r="F34" s="5"/>
      <c r="G34" s="5"/>
      <c r="H34" s="5"/>
    </row>
    <row r="35" spans="2:8" ht="15">
      <c r="B35" s="2" t="s">
        <v>17</v>
      </c>
      <c r="F35" s="5">
        <f>+F26-F33</f>
        <v>45365</v>
      </c>
      <c r="G35" s="5"/>
      <c r="H35" s="5">
        <f>+H26-H33</f>
        <v>46765</v>
      </c>
    </row>
    <row r="36" spans="2:8" ht="14.25">
      <c r="B36" s="1"/>
      <c r="F36" s="6"/>
      <c r="G36" s="5"/>
      <c r="H36" s="6"/>
    </row>
    <row r="37" spans="2:8" ht="14.25">
      <c r="B37" s="1"/>
      <c r="F37" s="26">
        <f>+F14+F15+F16+F17+F35+F18</f>
        <v>140698</v>
      </c>
      <c r="G37" s="5"/>
      <c r="H37" s="26">
        <f>+H14+H15+H16+H17+H35+H18</f>
        <v>143527</v>
      </c>
    </row>
    <row r="38" spans="2:8" ht="14.25">
      <c r="B38" s="1"/>
      <c r="F38" s="5"/>
      <c r="G38" s="5"/>
      <c r="H38" s="5"/>
    </row>
    <row r="39" spans="2:8" ht="14.25">
      <c r="B39" s="1" t="s">
        <v>70</v>
      </c>
      <c r="F39" s="5">
        <f>-10155-805</f>
        <v>-10960</v>
      </c>
      <c r="G39" s="5"/>
      <c r="H39" s="5">
        <f>-5286-10764-737</f>
        <v>-16787</v>
      </c>
    </row>
    <row r="40" spans="2:8" ht="14.25">
      <c r="B40" s="1" t="s">
        <v>15</v>
      </c>
      <c r="F40" s="5">
        <v>-7450</v>
      </c>
      <c r="G40" s="5"/>
      <c r="H40" s="5">
        <v>-8054</v>
      </c>
    </row>
    <row r="41" spans="2:8" ht="14.25">
      <c r="B41" s="1"/>
      <c r="F41" s="5"/>
      <c r="G41" s="5"/>
      <c r="H41" s="5"/>
    </row>
    <row r="42" spans="2:8" ht="15.75" thickBot="1">
      <c r="B42" s="2" t="s">
        <v>71</v>
      </c>
      <c r="F42" s="7">
        <f>SUM(F37:F41)</f>
        <v>122288</v>
      </c>
      <c r="G42" s="5"/>
      <c r="H42" s="7">
        <f>SUM(H37:H41)</f>
        <v>118686</v>
      </c>
    </row>
    <row r="43" spans="2:8" ht="15" thickTop="1">
      <c r="B43" s="1"/>
      <c r="F43" s="26"/>
      <c r="G43" s="5"/>
      <c r="H43" s="26"/>
    </row>
    <row r="44" spans="2:8" ht="14.25">
      <c r="B44" s="1"/>
      <c r="F44" s="26"/>
      <c r="G44" s="5"/>
      <c r="H44" s="26"/>
    </row>
    <row r="45" spans="2:8" ht="15">
      <c r="B45" s="2" t="s">
        <v>69</v>
      </c>
      <c r="F45" s="26"/>
      <c r="G45" s="5"/>
      <c r="H45" s="26"/>
    </row>
    <row r="46" spans="2:8" ht="14.25">
      <c r="B46" s="1" t="s">
        <v>13</v>
      </c>
      <c r="F46" s="5">
        <v>64236</v>
      </c>
      <c r="G46" s="5"/>
      <c r="H46" s="5">
        <v>63774</v>
      </c>
    </row>
    <row r="47" spans="2:8" ht="14.25">
      <c r="B47" s="1" t="s">
        <v>14</v>
      </c>
      <c r="F47" s="5">
        <f>15032+369+791+41860</f>
        <v>58052</v>
      </c>
      <c r="G47" s="5"/>
      <c r="H47" s="5">
        <f>14986+369+791+37669+1097</f>
        <v>54912</v>
      </c>
    </row>
    <row r="48" spans="2:8" ht="14.25">
      <c r="B48" s="1"/>
      <c r="F48" s="6"/>
      <c r="G48" s="5"/>
      <c r="H48" s="6"/>
    </row>
    <row r="49" spans="2:8" ht="15.75" thickBot="1">
      <c r="B49" s="2" t="s">
        <v>72</v>
      </c>
      <c r="F49" s="39">
        <f>SUM(F46:F48)</f>
        <v>122288</v>
      </c>
      <c r="G49" s="5"/>
      <c r="H49" s="39">
        <f>SUM(H46:H48)</f>
        <v>118686</v>
      </c>
    </row>
    <row r="50" spans="2:8" ht="15.75" thickTop="1">
      <c r="B50" s="2"/>
      <c r="F50" s="53"/>
      <c r="G50" s="5"/>
      <c r="H50" s="53"/>
    </row>
    <row r="51" spans="2:8" ht="14.25">
      <c r="B51" s="1"/>
      <c r="F51" s="5"/>
      <c r="G51" s="5"/>
      <c r="H51" s="5"/>
    </row>
    <row r="52" spans="2:8" ht="15" thickBot="1">
      <c r="B52" s="1" t="s">
        <v>123</v>
      </c>
      <c r="F52" s="52">
        <v>0.93</v>
      </c>
      <c r="H52" s="52">
        <v>0.91</v>
      </c>
    </row>
    <row r="53" ht="15" thickTop="1">
      <c r="B53" s="1"/>
    </row>
    <row r="54" ht="14.25">
      <c r="B54" s="1"/>
    </row>
    <row r="55" spans="2:3" ht="14.25">
      <c r="B55" s="1" t="s">
        <v>96</v>
      </c>
      <c r="C55" s="1" t="s">
        <v>97</v>
      </c>
    </row>
    <row r="56" spans="2:3" ht="14.25">
      <c r="B56" s="1"/>
      <c r="C56" s="1" t="s">
        <v>98</v>
      </c>
    </row>
    <row r="57" ht="14.25">
      <c r="B57" s="1"/>
    </row>
    <row r="58" spans="2:8" ht="14.25">
      <c r="B58" s="1"/>
      <c r="F58" s="5"/>
      <c r="G58" s="5"/>
      <c r="H58" s="5"/>
    </row>
    <row r="59" spans="2:8" ht="14.25">
      <c r="B59" s="54" t="s">
        <v>120</v>
      </c>
      <c r="C59" s="55"/>
      <c r="D59" s="55"/>
      <c r="E59" s="55"/>
      <c r="F59" s="55"/>
      <c r="G59" s="55"/>
      <c r="H59" s="55"/>
    </row>
    <row r="60" spans="2:8" ht="14.25">
      <c r="B60" s="40" t="s">
        <v>40</v>
      </c>
      <c r="C60" s="18"/>
      <c r="D60" s="18"/>
      <c r="E60" s="18"/>
      <c r="F60" s="43"/>
      <c r="G60" s="43"/>
      <c r="H60" s="43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</sheetData>
  <mergeCells count="3">
    <mergeCell ref="B1:H1"/>
    <mergeCell ref="B2:H2"/>
    <mergeCell ref="B59:H59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7">
      <pane xSplit="2" ySplit="4" topLeftCell="C15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A17" sqref="A17"/>
    </sheetView>
  </sheetViews>
  <sheetFormatPr defaultColWidth="9.140625" defaultRowHeight="12.75"/>
  <cols>
    <col min="1" max="1" width="32.57421875" style="30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6384" width="9.140625" style="5" customWidth="1"/>
  </cols>
  <sheetData>
    <row r="1" spans="1:9" ht="28.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</row>
    <row r="2" spans="1:9" ht="33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6" ht="15" customHeight="1">
      <c r="A3" s="27" t="s">
        <v>50</v>
      </c>
      <c r="B3" s="19"/>
      <c r="C3" s="19"/>
      <c r="D3" s="19"/>
      <c r="E3" s="19"/>
      <c r="F3" s="19"/>
    </row>
    <row r="4" spans="1:6" ht="15" customHeight="1">
      <c r="A4" s="27" t="s">
        <v>111</v>
      </c>
      <c r="B4" s="19"/>
      <c r="C4" s="19"/>
      <c r="D4" s="19"/>
      <c r="E4" s="19"/>
      <c r="F4" s="19"/>
    </row>
    <row r="5" ht="14.25">
      <c r="A5" s="28" t="s">
        <v>28</v>
      </c>
    </row>
    <row r="6" ht="15">
      <c r="A6" s="29"/>
    </row>
    <row r="7" spans="1:9" ht="15">
      <c r="A7" s="29"/>
      <c r="G7" s="10" t="s">
        <v>93</v>
      </c>
      <c r="I7" s="10" t="s">
        <v>53</v>
      </c>
    </row>
    <row r="8" spans="1:9" ht="15">
      <c r="A8" s="29"/>
      <c r="C8" s="10" t="s">
        <v>52</v>
      </c>
      <c r="E8" s="29" t="s">
        <v>94</v>
      </c>
      <c r="G8" s="10" t="s">
        <v>91</v>
      </c>
      <c r="I8" s="10" t="s">
        <v>125</v>
      </c>
    </row>
    <row r="9" spans="1:9" ht="15">
      <c r="A9" s="29"/>
      <c r="C9" s="10" t="s">
        <v>51</v>
      </c>
      <c r="E9" s="10" t="s">
        <v>14</v>
      </c>
      <c r="G9" s="10" t="s">
        <v>92</v>
      </c>
      <c r="I9" s="10" t="s">
        <v>124</v>
      </c>
    </row>
    <row r="10" spans="1:9" ht="15">
      <c r="A10" s="29"/>
      <c r="E10" s="10"/>
      <c r="I10" s="19"/>
    </row>
    <row r="11" spans="1:9" ht="15">
      <c r="A11" s="29"/>
      <c r="C11" s="19" t="s">
        <v>6</v>
      </c>
      <c r="E11" s="19" t="s">
        <v>6</v>
      </c>
      <c r="G11" s="19" t="s">
        <v>6</v>
      </c>
      <c r="I11" s="19" t="s">
        <v>6</v>
      </c>
    </row>
    <row r="12" ht="15">
      <c r="A12" s="29"/>
    </row>
    <row r="13" ht="15">
      <c r="A13" s="29" t="s">
        <v>103</v>
      </c>
    </row>
    <row r="14" ht="15">
      <c r="A14" s="29"/>
    </row>
    <row r="15" spans="1:9" ht="14.25">
      <c r="A15" s="30" t="s">
        <v>118</v>
      </c>
      <c r="C15" s="46">
        <v>63774</v>
      </c>
      <c r="D15" s="47"/>
      <c r="E15" s="47">
        <f>+E36</f>
        <v>16146</v>
      </c>
      <c r="F15" s="47"/>
      <c r="G15" s="47">
        <v>37669</v>
      </c>
      <c r="H15" s="47"/>
      <c r="I15" s="48">
        <f>SUM(C15:G15)</f>
        <v>117589</v>
      </c>
    </row>
    <row r="16" spans="1:9" ht="14.25">
      <c r="A16" s="30" t="s">
        <v>127</v>
      </c>
      <c r="C16" s="49">
        <v>0</v>
      </c>
      <c r="D16" s="6"/>
      <c r="E16" s="6">
        <v>0</v>
      </c>
      <c r="F16" s="6"/>
      <c r="G16" s="6">
        <v>1097</v>
      </c>
      <c r="H16" s="6"/>
      <c r="I16" s="50">
        <f>SUM(C16:G16)</f>
        <v>1097</v>
      </c>
    </row>
    <row r="17" spans="1:9" ht="14.25">
      <c r="A17" s="30" t="s">
        <v>117</v>
      </c>
      <c r="C17" s="5">
        <f>SUM(C15:C16)</f>
        <v>63774</v>
      </c>
      <c r="E17" s="5">
        <f>SUM(E15:E16)</f>
        <v>16146</v>
      </c>
      <c r="G17" s="5">
        <f>SUM(G15:G16)</f>
        <v>38766</v>
      </c>
      <c r="I17" s="5">
        <f>SUM(I15:I16)</f>
        <v>118686</v>
      </c>
    </row>
    <row r="18" ht="14.25">
      <c r="A18" s="31"/>
    </row>
    <row r="19" spans="1:9" ht="14.25">
      <c r="A19" s="30" t="s">
        <v>82</v>
      </c>
      <c r="C19" s="5">
        <v>462</v>
      </c>
      <c r="E19" s="5">
        <v>46</v>
      </c>
      <c r="I19" s="5">
        <f>SUM(C19:G19)</f>
        <v>508</v>
      </c>
    </row>
    <row r="20" spans="1:9" ht="14.25">
      <c r="A20" s="30" t="s">
        <v>107</v>
      </c>
      <c r="G20" s="5">
        <v>4198</v>
      </c>
      <c r="I20" s="5">
        <f>SUM(C20:G20)</f>
        <v>4198</v>
      </c>
    </row>
    <row r="21" spans="1:9" ht="14.25">
      <c r="A21" s="30" t="s">
        <v>126</v>
      </c>
      <c r="G21" s="5">
        <f>-7-1097</f>
        <v>-1104</v>
      </c>
      <c r="I21" s="5">
        <f>SUM(C21:G21)</f>
        <v>-1104</v>
      </c>
    </row>
    <row r="23" spans="1:9" ht="15.75" thickBot="1">
      <c r="A23" s="27" t="s">
        <v>104</v>
      </c>
      <c r="C23" s="7">
        <f>SUM(C17:C22)</f>
        <v>64236</v>
      </c>
      <c r="E23" s="7">
        <f>SUM(E17:E22)</f>
        <v>16192</v>
      </c>
      <c r="G23" s="7">
        <f>SUM(G17:G22)</f>
        <v>41860</v>
      </c>
      <c r="I23" s="7">
        <f>SUM(I17:I22)</f>
        <v>122288</v>
      </c>
    </row>
    <row r="24" ht="15" thickTop="1"/>
    <row r="26" ht="15">
      <c r="A26" s="27" t="s">
        <v>105</v>
      </c>
    </row>
    <row r="28" spans="1:9" ht="14.25">
      <c r="A28" s="30" t="s">
        <v>54</v>
      </c>
      <c r="C28" s="46">
        <v>63721</v>
      </c>
      <c r="D28" s="47"/>
      <c r="E28" s="47">
        <f>14981+369+791</f>
        <v>16141</v>
      </c>
      <c r="F28" s="47"/>
      <c r="G28" s="47">
        <v>30484</v>
      </c>
      <c r="H28" s="47"/>
      <c r="I28" s="48">
        <f>SUM(C28:G28)</f>
        <v>110346</v>
      </c>
    </row>
    <row r="29" spans="1:9" ht="14.25">
      <c r="A29" s="30" t="s">
        <v>127</v>
      </c>
      <c r="C29" s="49">
        <v>0</v>
      </c>
      <c r="D29" s="6"/>
      <c r="E29" s="6">
        <v>0</v>
      </c>
      <c r="F29" s="6"/>
      <c r="G29" s="6">
        <v>918</v>
      </c>
      <c r="H29" s="6"/>
      <c r="I29" s="50">
        <f>SUM(C29:G29)</f>
        <v>918</v>
      </c>
    </row>
    <row r="30" spans="1:9" ht="14.25">
      <c r="A30" s="30" t="s">
        <v>117</v>
      </c>
      <c r="C30" s="5">
        <f>SUM(C28:C29)</f>
        <v>63721</v>
      </c>
      <c r="E30" s="5">
        <f>SUM(E28:E29)</f>
        <v>16141</v>
      </c>
      <c r="G30" s="5">
        <f>SUM(G28:G29)</f>
        <v>31402</v>
      </c>
      <c r="I30" s="5">
        <f>SUM(I28:I29)</f>
        <v>111264</v>
      </c>
    </row>
    <row r="32" spans="1:9" ht="14.25">
      <c r="A32" s="30" t="s">
        <v>82</v>
      </c>
      <c r="C32" s="5">
        <v>53</v>
      </c>
      <c r="E32" s="5">
        <v>5</v>
      </c>
      <c r="G32" s="5">
        <v>0</v>
      </c>
      <c r="I32" s="5">
        <f>SUM(C32:G32)</f>
        <v>58</v>
      </c>
    </row>
    <row r="33" spans="1:9" ht="14.25">
      <c r="A33" s="30" t="s">
        <v>107</v>
      </c>
      <c r="C33" s="5">
        <v>0</v>
      </c>
      <c r="E33" s="5">
        <v>0</v>
      </c>
      <c r="G33" s="5">
        <v>8282</v>
      </c>
      <c r="I33" s="5">
        <f>SUM(C33:G33)</f>
        <v>8282</v>
      </c>
    </row>
    <row r="34" spans="1:9" ht="14.25">
      <c r="A34" s="30" t="s">
        <v>126</v>
      </c>
      <c r="G34" s="5">
        <v>-918</v>
      </c>
      <c r="I34" s="5">
        <f>SUM(C34:G34)</f>
        <v>-918</v>
      </c>
    </row>
    <row r="36" spans="1:9" ht="15.75" thickBot="1">
      <c r="A36" s="27" t="s">
        <v>106</v>
      </c>
      <c r="C36" s="7">
        <f>SUM(C30:C35)</f>
        <v>63774</v>
      </c>
      <c r="E36" s="7">
        <f>SUM(E30:E35)</f>
        <v>16146</v>
      </c>
      <c r="G36" s="7">
        <f>SUM(G30:G35)</f>
        <v>38766</v>
      </c>
      <c r="I36" s="7">
        <f>SUM(I30:I35)</f>
        <v>118686</v>
      </c>
    </row>
    <row r="37" ht="15" thickTop="1"/>
    <row r="42" ht="14.25">
      <c r="A42" s="41" t="s">
        <v>55</v>
      </c>
    </row>
    <row r="43" ht="14.25">
      <c r="A43" s="42" t="s">
        <v>56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4"/>
  <sheetViews>
    <sheetView tabSelected="1" workbookViewId="0" topLeftCell="B7">
      <pane xSplit="3" ySplit="1" topLeftCell="E8" activePane="bottomRight" state="frozen"/>
      <selection pane="topLeft" activeCell="B7" sqref="B7"/>
      <selection pane="topRight" activeCell="E7" sqref="E7"/>
      <selection pane="bottomLeft" activeCell="B8" sqref="B8"/>
      <selection pane="bottomRight" activeCell="E18" sqref="E18"/>
    </sheetView>
  </sheetViews>
  <sheetFormatPr defaultColWidth="9.140625" defaultRowHeight="12.75"/>
  <cols>
    <col min="1" max="1" width="2.8515625" style="1" customWidth="1"/>
    <col min="2" max="2" width="2.57421875" style="11" customWidth="1"/>
    <col min="3" max="3" width="3.57421875" style="1" customWidth="1"/>
    <col min="4" max="4" width="42.57421875" style="1" customWidth="1"/>
    <col min="5" max="5" width="13.57421875" style="1" customWidth="1"/>
    <col min="6" max="6" width="5.421875" style="1" customWidth="1"/>
    <col min="7" max="7" width="10.421875" style="5" customWidth="1"/>
    <col min="8" max="16384" width="9.140625" style="1" customWidth="1"/>
  </cols>
  <sheetData>
    <row r="1" spans="2:6" ht="28.5" customHeight="1">
      <c r="B1" s="60" t="s">
        <v>29</v>
      </c>
      <c r="C1" s="56"/>
      <c r="D1" s="56"/>
      <c r="E1" s="56"/>
      <c r="F1" s="56"/>
    </row>
    <row r="2" spans="2:6" ht="33" customHeight="1">
      <c r="B2" s="57"/>
      <c r="C2" s="57"/>
      <c r="D2" s="57"/>
      <c r="E2" s="57"/>
      <c r="F2" s="57"/>
    </row>
    <row r="3" spans="2:6" ht="15" customHeight="1">
      <c r="B3" s="22" t="s">
        <v>49</v>
      </c>
      <c r="C3" s="21"/>
      <c r="D3" s="21"/>
      <c r="E3" s="21"/>
      <c r="F3" s="21"/>
    </row>
    <row r="4" spans="2:6" ht="15" customHeight="1">
      <c r="B4" s="22" t="s">
        <v>111</v>
      </c>
      <c r="C4" s="21"/>
      <c r="D4" s="21"/>
      <c r="E4" s="21"/>
      <c r="F4" s="21"/>
    </row>
    <row r="5" ht="14.25">
      <c r="B5" s="20" t="s">
        <v>28</v>
      </c>
    </row>
    <row r="6" ht="15">
      <c r="B6" s="2"/>
    </row>
    <row r="7" spans="5:7" ht="15">
      <c r="E7" s="25" t="s">
        <v>108</v>
      </c>
      <c r="G7" s="51" t="s">
        <v>122</v>
      </c>
    </row>
    <row r="8" spans="5:7" ht="15">
      <c r="E8" s="3" t="s">
        <v>6</v>
      </c>
      <c r="G8" s="10" t="s">
        <v>6</v>
      </c>
    </row>
    <row r="9" spans="2:6" ht="15">
      <c r="B9" s="22" t="s">
        <v>83</v>
      </c>
      <c r="E9" s="5"/>
      <c r="F9" s="5"/>
    </row>
    <row r="10" spans="2:7" ht="14.25">
      <c r="B10" s="11" t="s">
        <v>34</v>
      </c>
      <c r="E10" s="5">
        <f>9097-1723</f>
        <v>7374</v>
      </c>
      <c r="F10" s="5"/>
      <c r="G10" s="5">
        <v>11542</v>
      </c>
    </row>
    <row r="11" spans="2:6" ht="14.25">
      <c r="B11" s="16"/>
      <c r="E11" s="5"/>
      <c r="F11" s="5"/>
    </row>
    <row r="12" spans="2:6" ht="14.25">
      <c r="B12" s="11" t="s">
        <v>41</v>
      </c>
      <c r="E12" s="5"/>
      <c r="F12" s="5"/>
    </row>
    <row r="13" spans="2:7" ht="14.25">
      <c r="B13" s="11" t="s">
        <v>42</v>
      </c>
      <c r="E13" s="6">
        <v>7120</v>
      </c>
      <c r="F13" s="5"/>
      <c r="G13" s="6">
        <f>G14-G10</f>
        <v>4460</v>
      </c>
    </row>
    <row r="14" spans="2:8" ht="14.25">
      <c r="B14" s="11" t="s">
        <v>43</v>
      </c>
      <c r="E14" s="5">
        <f>SUM(E10:E13)</f>
        <v>14494</v>
      </c>
      <c r="F14" s="5"/>
      <c r="G14" s="5">
        <v>16002</v>
      </c>
      <c r="H14" s="14"/>
    </row>
    <row r="15" spans="2:6" ht="14.25">
      <c r="B15" s="16"/>
      <c r="E15" s="5"/>
      <c r="F15" s="5"/>
    </row>
    <row r="16" spans="2:6" ht="14.25">
      <c r="B16" s="11" t="s">
        <v>44</v>
      </c>
      <c r="C16" s="17"/>
      <c r="E16" s="5"/>
      <c r="F16" s="5"/>
    </row>
    <row r="17" spans="3:7" ht="14.25">
      <c r="C17" s="1" t="s">
        <v>45</v>
      </c>
      <c r="E17" s="5">
        <v>-3709</v>
      </c>
      <c r="F17" s="5"/>
      <c r="G17" s="5">
        <v>7817</v>
      </c>
    </row>
    <row r="18" spans="3:7" ht="14.25">
      <c r="C18" s="1" t="s">
        <v>46</v>
      </c>
      <c r="E18" s="6">
        <f>2473+161</f>
        <v>2634</v>
      </c>
      <c r="F18" s="5"/>
      <c r="G18" s="6">
        <v>-923</v>
      </c>
    </row>
    <row r="19" spans="2:7" ht="14.25">
      <c r="B19" s="11" t="s">
        <v>62</v>
      </c>
      <c r="E19" s="5">
        <f>SUM(E14:E18)</f>
        <v>13419</v>
      </c>
      <c r="F19" s="5"/>
      <c r="G19" s="5">
        <f>SUM(G14:G18)</f>
        <v>22896</v>
      </c>
    </row>
    <row r="20" spans="5:6" ht="14.25">
      <c r="E20" s="5"/>
      <c r="F20" s="5"/>
    </row>
    <row r="21" spans="3:7" ht="14.25">
      <c r="C21" s="1" t="s">
        <v>63</v>
      </c>
      <c r="E21" s="5">
        <v>-2578</v>
      </c>
      <c r="F21" s="5"/>
      <c r="G21" s="5">
        <v>-1740</v>
      </c>
    </row>
    <row r="22" spans="3:7" ht="14.25">
      <c r="C22" s="1" t="s">
        <v>109</v>
      </c>
      <c r="E22" s="5">
        <v>-33</v>
      </c>
      <c r="F22" s="5"/>
      <c r="G22" s="5">
        <v>-35</v>
      </c>
    </row>
    <row r="23" spans="3:7" ht="14.25">
      <c r="C23" s="1" t="s">
        <v>84</v>
      </c>
      <c r="E23" s="5">
        <v>458</v>
      </c>
      <c r="F23" s="5"/>
      <c r="G23" s="5">
        <v>0</v>
      </c>
    </row>
    <row r="24" spans="3:7" ht="14.25">
      <c r="C24" s="1" t="s">
        <v>64</v>
      </c>
      <c r="E24" s="5">
        <v>617</v>
      </c>
      <c r="F24" s="5"/>
      <c r="G24" s="5">
        <v>626</v>
      </c>
    </row>
    <row r="25" spans="3:7" ht="14.25">
      <c r="C25" s="1" t="s">
        <v>85</v>
      </c>
      <c r="E25" s="5">
        <v>531</v>
      </c>
      <c r="F25" s="5"/>
      <c r="G25" s="5">
        <v>490</v>
      </c>
    </row>
    <row r="26" spans="3:7" ht="14.25">
      <c r="C26" s="1" t="s">
        <v>65</v>
      </c>
      <c r="E26" s="5">
        <v>10</v>
      </c>
      <c r="F26" s="5"/>
      <c r="G26" s="5">
        <v>10</v>
      </c>
    </row>
    <row r="27" spans="3:7" ht="14.25">
      <c r="C27" s="1" t="s">
        <v>66</v>
      </c>
      <c r="E27" s="5">
        <v>-23</v>
      </c>
      <c r="F27" s="5"/>
      <c r="G27" s="5">
        <v>-48</v>
      </c>
    </row>
    <row r="28" spans="3:7" ht="14.25">
      <c r="C28" s="17"/>
      <c r="E28" s="6"/>
      <c r="F28" s="5"/>
      <c r="G28" s="6"/>
    </row>
    <row r="29" spans="2:7" ht="14.25">
      <c r="B29" s="11" t="s">
        <v>90</v>
      </c>
      <c r="C29" s="17"/>
      <c r="E29" s="26">
        <f>SUM(E19:E28)</f>
        <v>12401</v>
      </c>
      <c r="F29" s="5"/>
      <c r="G29" s="5">
        <f>SUM(G19:G28)</f>
        <v>22199</v>
      </c>
    </row>
    <row r="30" spans="3:6" ht="14.25">
      <c r="C30" s="17"/>
      <c r="E30" s="5"/>
      <c r="F30" s="5"/>
    </row>
    <row r="31" spans="2:6" ht="15">
      <c r="B31" s="22" t="s">
        <v>99</v>
      </c>
      <c r="C31" s="17"/>
      <c r="E31" s="5"/>
      <c r="F31" s="5"/>
    </row>
    <row r="32" spans="3:6" ht="14.25" hidden="1">
      <c r="C32" s="1" t="s">
        <v>73</v>
      </c>
      <c r="E32" s="5">
        <v>-2233</v>
      </c>
      <c r="F32" s="5"/>
    </row>
    <row r="33" spans="3:6" ht="14.25" hidden="1">
      <c r="C33" s="1" t="s">
        <v>74</v>
      </c>
      <c r="E33" s="5">
        <v>-83</v>
      </c>
      <c r="F33" s="5"/>
    </row>
    <row r="34" spans="3:6" ht="14.25" hidden="1">
      <c r="C34" s="1" t="s">
        <v>75</v>
      </c>
      <c r="E34" s="5">
        <v>1740</v>
      </c>
      <c r="F34" s="5"/>
    </row>
    <row r="35" spans="3:6" ht="14.25" hidden="1">
      <c r="C35" s="1" t="s">
        <v>76</v>
      </c>
      <c r="E35" s="5">
        <v>42</v>
      </c>
      <c r="F35" s="5"/>
    </row>
    <row r="36" spans="3:6" ht="14.25" hidden="1">
      <c r="C36" s="17"/>
      <c r="E36" s="26"/>
      <c r="F36" s="5"/>
    </row>
    <row r="37" spans="2:7" ht="14.25">
      <c r="B37" s="11" t="s">
        <v>86</v>
      </c>
      <c r="E37" s="26">
        <f>-8532+6399</f>
        <v>-2133</v>
      </c>
      <c r="F37" s="26"/>
      <c r="G37" s="26">
        <v>-15652</v>
      </c>
    </row>
    <row r="38" spans="5:7" ht="14.25">
      <c r="E38" s="26"/>
      <c r="F38" s="26"/>
      <c r="G38" s="26"/>
    </row>
    <row r="39" spans="2:7" ht="15">
      <c r="B39" s="22" t="s">
        <v>100</v>
      </c>
      <c r="E39" s="26"/>
      <c r="F39" s="26"/>
      <c r="G39" s="26"/>
    </row>
    <row r="40" spans="3:7" ht="14.25" hidden="1">
      <c r="C40" s="1" t="s">
        <v>77</v>
      </c>
      <c r="E40" s="26">
        <v>508</v>
      </c>
      <c r="F40" s="26"/>
      <c r="G40" s="26"/>
    </row>
    <row r="41" spans="3:7" ht="14.25" hidden="1">
      <c r="C41" s="1" t="s">
        <v>78</v>
      </c>
      <c r="E41" s="26">
        <v>-6967</v>
      </c>
      <c r="F41" s="26"/>
      <c r="G41" s="26"/>
    </row>
    <row r="42" spans="3:7" ht="14.25">
      <c r="C42" s="1" t="s">
        <v>79</v>
      </c>
      <c r="E42" s="26">
        <v>-1104</v>
      </c>
      <c r="F42" s="26"/>
      <c r="G42" s="26">
        <v>-918</v>
      </c>
    </row>
    <row r="43" spans="3:7" ht="14.25">
      <c r="C43" s="1" t="s">
        <v>88</v>
      </c>
      <c r="E43" s="26">
        <v>-1539</v>
      </c>
      <c r="F43" s="26"/>
      <c r="G43" s="26">
        <v>-1218</v>
      </c>
    </row>
    <row r="44" spans="3:7" ht="14.25">
      <c r="C44" s="1" t="s">
        <v>110</v>
      </c>
      <c r="E44" s="26">
        <f>E46-E42-E43</f>
        <v>-6868</v>
      </c>
      <c r="F44" s="26"/>
      <c r="G44" s="26">
        <v>-2492</v>
      </c>
    </row>
    <row r="45" spans="5:7" ht="14.25">
      <c r="E45" s="6"/>
      <c r="F45" s="26"/>
      <c r="G45" s="6"/>
    </row>
    <row r="46" spans="2:7" ht="14.25">
      <c r="B46" s="11" t="s">
        <v>87</v>
      </c>
      <c r="E46" s="26">
        <f>-9511</f>
        <v>-9511</v>
      </c>
      <c r="F46" s="26"/>
      <c r="G46" s="26">
        <f>SUM(G42:G45)</f>
        <v>-4628</v>
      </c>
    </row>
    <row r="47" spans="3:7" ht="14.25">
      <c r="C47" s="17"/>
      <c r="E47" s="6"/>
      <c r="F47" s="26"/>
      <c r="G47" s="6"/>
    </row>
    <row r="48" spans="2:7" ht="15">
      <c r="B48" s="22" t="s">
        <v>89</v>
      </c>
      <c r="C48" s="17"/>
      <c r="E48" s="26">
        <f>E29+E37+E46</f>
        <v>757</v>
      </c>
      <c r="F48" s="26"/>
      <c r="G48" s="26">
        <f>G29+G37+G46</f>
        <v>1919</v>
      </c>
    </row>
    <row r="49" spans="3:7" ht="14.25">
      <c r="C49" s="17"/>
      <c r="E49" s="26"/>
      <c r="F49" s="26"/>
      <c r="G49" s="26"/>
    </row>
    <row r="50" spans="2:7" ht="15">
      <c r="B50" s="22" t="s">
        <v>47</v>
      </c>
      <c r="C50" s="17"/>
      <c r="E50" s="26">
        <v>23200</v>
      </c>
      <c r="F50" s="26"/>
      <c r="G50" s="26">
        <v>21281</v>
      </c>
    </row>
    <row r="51" spans="3:7" ht="14.25">
      <c r="C51" s="17"/>
      <c r="E51" s="26"/>
      <c r="F51" s="26"/>
      <c r="G51" s="26"/>
    </row>
    <row r="52" spans="2:7" ht="15.75" thickBot="1">
      <c r="B52" s="22" t="s">
        <v>48</v>
      </c>
      <c r="E52" s="7">
        <f>SUM(E48:E51)</f>
        <v>23957</v>
      </c>
      <c r="F52" s="26"/>
      <c r="G52" s="7">
        <f>SUM(G48:G51)</f>
        <v>23200</v>
      </c>
    </row>
    <row r="53" spans="5:7" ht="15" thickTop="1">
      <c r="E53" s="26"/>
      <c r="F53" s="26"/>
      <c r="G53" s="26"/>
    </row>
    <row r="54" spans="5:7" ht="14.25">
      <c r="E54" s="26"/>
      <c r="F54" s="26"/>
      <c r="G54" s="26"/>
    </row>
    <row r="55" spans="2:7" ht="14.25">
      <c r="B55" s="16"/>
      <c r="E55" s="26"/>
      <c r="F55" s="26"/>
      <c r="G55" s="26"/>
    </row>
    <row r="56" spans="2:7" ht="14.25">
      <c r="B56" s="41" t="s">
        <v>119</v>
      </c>
      <c r="C56" s="41"/>
      <c r="D56" s="41"/>
      <c r="E56" s="41"/>
      <c r="F56" s="41"/>
      <c r="G56" s="26"/>
    </row>
    <row r="57" spans="2:7" ht="14.25">
      <c r="B57" s="42" t="s">
        <v>56</v>
      </c>
      <c r="C57" s="42"/>
      <c r="D57" s="42"/>
      <c r="E57" s="42"/>
      <c r="F57" s="42"/>
      <c r="G57" s="26"/>
    </row>
    <row r="58" spans="5:7" ht="14.25">
      <c r="E58" s="26"/>
      <c r="F58" s="26"/>
      <c r="G58" s="26"/>
    </row>
    <row r="59" spans="2:6" ht="14.25">
      <c r="B59" s="16"/>
      <c r="E59" s="5"/>
      <c r="F59" s="5"/>
    </row>
    <row r="60" spans="5:6" ht="14.25">
      <c r="E60" s="5"/>
      <c r="F60" s="5"/>
    </row>
    <row r="61" spans="5:6" ht="14.25">
      <c r="E61" s="5"/>
      <c r="F61" s="5"/>
    </row>
    <row r="62" spans="3:6" ht="14.25">
      <c r="C62" s="17"/>
      <c r="E62" s="5"/>
      <c r="F62" s="5"/>
    </row>
    <row r="63" spans="3:6" ht="14.25">
      <c r="C63" s="17"/>
      <c r="E63" s="5"/>
      <c r="F63" s="5"/>
    </row>
    <row r="64" spans="3:6" ht="14.25">
      <c r="C64" s="17"/>
      <c r="E64" s="5"/>
      <c r="F64" s="5"/>
    </row>
    <row r="65" spans="3:6" ht="14.25">
      <c r="C65" s="17"/>
      <c r="E65" s="5"/>
      <c r="F65" s="5"/>
    </row>
    <row r="66" spans="5:6" ht="14.25">
      <c r="E66" s="5"/>
      <c r="F66" s="5"/>
    </row>
    <row r="67" spans="2:6" ht="14.25">
      <c r="B67" s="16"/>
      <c r="E67" s="5"/>
      <c r="F67" s="5"/>
    </row>
    <row r="68" spans="2:6" ht="14.25">
      <c r="B68" s="16"/>
      <c r="E68" s="5"/>
      <c r="F68" s="5"/>
    </row>
    <row r="69" spans="2:6" ht="14.25">
      <c r="B69" s="16"/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5:6" ht="14.25">
      <c r="E72" s="5"/>
      <c r="F72" s="5"/>
    </row>
    <row r="73" spans="5:6" ht="14.25">
      <c r="E73" s="26"/>
      <c r="F73" s="26"/>
    </row>
    <row r="74" spans="5:6" ht="14.25">
      <c r="E74" s="5"/>
      <c r="F74" s="5"/>
    </row>
    <row r="75" spans="2:6" ht="14.25">
      <c r="B75" s="16"/>
      <c r="E75" s="1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</sheetData>
  <mergeCells count="2">
    <mergeCell ref="B1:F1"/>
    <mergeCell ref="B2:F2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Ms. THONG</cp:lastModifiedBy>
  <cp:lastPrinted>2003-03-29T05:02:14Z</cp:lastPrinted>
  <dcterms:created xsi:type="dcterms:W3CDTF">1999-03-13T03:06:08Z</dcterms:created>
  <dcterms:modified xsi:type="dcterms:W3CDTF">2003-03-31T02:30:00Z</dcterms:modified>
  <cp:category/>
  <cp:version/>
  <cp:contentType/>
  <cp:contentStatus/>
</cp:coreProperties>
</file>